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9DDB9CB-A4F3-4C75-80BB-75448711B05E}" xr6:coauthVersionLast="47" xr6:coauthVersionMax="47" xr10:uidLastSave="{00000000-0000-0000-0000-000000000000}"/>
  <bookViews>
    <workbookView xWindow="-120" yWindow="-120" windowWidth="19440" windowHeight="11520" xr2:uid="{BABDBDF4-724E-4907-89EB-7C65953EB3E3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  <c r="L10" i="2"/>
  <c r="N10" i="2"/>
  <c r="I21" i="2"/>
  <c r="L21" i="2"/>
  <c r="N21" i="2"/>
  <c r="I17" i="2"/>
  <c r="L17" i="2"/>
  <c r="N17" i="2"/>
  <c r="I6" i="2"/>
  <c r="L6" i="2"/>
  <c r="N6" i="2" s="1"/>
  <c r="I7" i="2"/>
  <c r="L7" i="2"/>
  <c r="N7" i="2" s="1"/>
  <c r="I8" i="2"/>
  <c r="L8" i="2"/>
  <c r="N8" i="2" s="1"/>
  <c r="I9" i="2"/>
  <c r="L9" i="2"/>
  <c r="N9" i="2"/>
  <c r="I11" i="2"/>
  <c r="L11" i="2"/>
  <c r="N11" i="2" s="1"/>
  <c r="I12" i="2"/>
  <c r="L12" i="2"/>
  <c r="N12" i="2" s="1"/>
  <c r="I13" i="2"/>
  <c r="L13" i="2"/>
  <c r="N13" i="2" s="1"/>
  <c r="I14" i="2"/>
  <c r="L14" i="2"/>
  <c r="N14" i="2" s="1"/>
  <c r="I15" i="2"/>
  <c r="L15" i="2"/>
  <c r="N15" i="2" s="1"/>
  <c r="I16" i="2"/>
  <c r="L16" i="2"/>
  <c r="N16" i="2" s="1"/>
  <c r="I18" i="2"/>
  <c r="L18" i="2"/>
  <c r="N18" i="2" s="1"/>
  <c r="I19" i="2"/>
  <c r="L19" i="2"/>
  <c r="N19" i="2" s="1"/>
  <c r="I20" i="2"/>
  <c r="L20" i="2"/>
  <c r="N20" i="2" s="1"/>
  <c r="D22" i="2"/>
  <c r="G22" i="2"/>
  <c r="H22" i="2"/>
  <c r="J22" i="2"/>
  <c r="M22" i="2"/>
  <c r="I24" i="2" l="1"/>
  <c r="L22" i="2"/>
  <c r="N23" i="2" s="1"/>
  <c r="I23" i="2"/>
  <c r="O23" i="2"/>
  <c r="N24" i="2"/>
  <c r="O24" i="2" l="1"/>
</calcChain>
</file>

<file path=xl/sharedStrings.xml><?xml version="1.0" encoding="utf-8"?>
<sst xmlns="http://schemas.openxmlformats.org/spreadsheetml/2006/main" count="122" uniqueCount="67">
  <si>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</si>
  <si>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</si>
  <si>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</si>
  <si>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</si>
  <si>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</si>
  <si>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</si>
  <si>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</si>
  <si>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</si>
  <si>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</si>
  <si>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</si>
  <si>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</si>
  <si>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</si>
  <si>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</si>
  <si>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</si>
  <si>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ECF Area</t>
  </si>
  <si>
    <t>Land Value</t>
  </si>
  <si>
    <t>Land Table</t>
  </si>
  <si>
    <t>Property Class</t>
  </si>
  <si>
    <t>Building Depr.</t>
  </si>
  <si>
    <t>25-11-4-13-2001-001</t>
  </si>
  <si>
    <t>1570 EVON</t>
  </si>
  <si>
    <t>WD</t>
  </si>
  <si>
    <t>03-ARM'S LENGTH</t>
  </si>
  <si>
    <t>4075</t>
  </si>
  <si>
    <t>CD &amp; BELOW SOUTH OF CASS</t>
  </si>
  <si>
    <t>25-11-4-13-4008-000</t>
  </si>
  <si>
    <t>4786 SHERIDAN</t>
  </si>
  <si>
    <t xml:space="preserve">4070 </t>
  </si>
  <si>
    <t>C &amp; BETTER SOUTH OF CASS</t>
  </si>
  <si>
    <t>25-11-4-13-4105-000</t>
  </si>
  <si>
    <t>1470 HOULIHAN</t>
  </si>
  <si>
    <t>25-11-4-14-3006-001</t>
  </si>
  <si>
    <t>2960 HOULIHAN</t>
  </si>
  <si>
    <t>25-11-4-23-1008-000</t>
  </si>
  <si>
    <t>2107 HOULIHAN</t>
  </si>
  <si>
    <t>25-11-4-23-4001-002</t>
  </si>
  <si>
    <t>5940 EAST</t>
  </si>
  <si>
    <t>25-11-4-24-1006-001</t>
  </si>
  <si>
    <t>5360 SHERIDAN RD.</t>
  </si>
  <si>
    <t>25-11-4-24-1012-000</t>
  </si>
  <si>
    <t>1275 HOULIHAN</t>
  </si>
  <si>
    <t>25-11-4-24-3023-000</t>
  </si>
  <si>
    <t>5841 EAST</t>
  </si>
  <si>
    <t>25-11-4-24-4004-005</t>
  </si>
  <si>
    <t>1390 W MOORE</t>
  </si>
  <si>
    <t>25-11-4-24-4026-000</t>
  </si>
  <si>
    <t>5720 SHERIDAN</t>
  </si>
  <si>
    <t>25-11-4-24-4032-000</t>
  </si>
  <si>
    <t>1162 SARATOGA</t>
  </si>
  <si>
    <t>CD</t>
  </si>
  <si>
    <t>19-MULTI PARCEL ARM'S LENGTH</t>
  </si>
  <si>
    <t>25-11-4-24-4213-000</t>
  </si>
  <si>
    <t>5904 EARLHAM</t>
  </si>
  <si>
    <t xml:space="preserve">ORTH PLAT </t>
  </si>
  <si>
    <t>25-11-4-25-1018-000</t>
  </si>
  <si>
    <t>6070 SHERIDAN</t>
  </si>
  <si>
    <t>25-11-4-25-1027-000</t>
  </si>
  <si>
    <t>6363 COLE</t>
  </si>
  <si>
    <t>25-11-4-35-1004-002</t>
  </si>
  <si>
    <t>7400 EAST</t>
  </si>
  <si>
    <t>Totals:</t>
  </si>
  <si>
    <t>Sale. Ratio =&gt;</t>
  </si>
  <si>
    <t>E.C.F. =&gt;</t>
  </si>
  <si>
    <t>Std. Dev. =&gt;</t>
  </si>
  <si>
    <t>Ave. E.C.F. =&gt;</t>
  </si>
  <si>
    <t>2024 Spaulding Twp ECF Study</t>
  </si>
  <si>
    <t>Neighborhood 4070 &amp; 4075 Souths of Cass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</si>
</sst>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7" fontId="2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6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6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92E7-2869-434E-B208-B806AFA9D185}">
  <sheetPr>
    <pageSetUpPr fitToPage="1"/>
  </sheetPr>
  <dimension ref="A3:AP24"/>
  <sheetViews>
    <sheetView tabSelected="1" topLeftCell="D8" workbookViewId="0">
      <selection activeCell="D18" sqref="A18:XFD18"/>
    </sheetView>
  </sheetViews>
  <sheetFormatPr defaultRowHeight="15" x14ac:dyDescent="0.25"/>
  <cols>
    <col min="1" max="1" width="20" customWidth="1"/>
    <col min="2" max="2" width="14.85546875" customWidth="1"/>
    <col min="3" max="3" width="11.7109375" style="13" customWidth="1"/>
    <col min="4" max="4" width="13" style="5" customWidth="1"/>
    <col min="5" max="5" width="4.28515625" customWidth="1"/>
    <col min="6" max="6" width="16.28515625" customWidth="1"/>
    <col min="7" max="7" width="14" style="5" customWidth="1"/>
    <col min="8" max="8" width="11.7109375" style="5" customWidth="1"/>
    <col min="9" max="9" width="13.5703125" style="9" customWidth="1"/>
    <col min="10" max="10" width="12" style="5" customWidth="1"/>
    <col min="11" max="11" width="10.28515625" style="5" customWidth="1"/>
    <col min="12" max="12" width="13" style="5" customWidth="1"/>
    <col min="13" max="13" width="12.42578125" style="5" customWidth="1"/>
    <col min="14" max="14" width="7" style="17" customWidth="1"/>
    <col min="15" max="15" width="8.140625" style="24" customWidth="1"/>
    <col min="16" max="16" width="11.85546875" style="5" customWidth="1"/>
    <col min="17" max="17" width="26.42578125" customWidth="1"/>
    <col min="18" max="18" width="7.28515625" customWidth="1"/>
    <col min="19" max="19" width="7.5703125" customWidth="1"/>
  </cols>
  <sheetData>
    <row r="3" spans="1:42" x14ac:dyDescent="0.25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42" x14ac:dyDescent="0.25">
      <c r="A4" s="34" t="s">
        <v>66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42" s="33" customFormat="1" ht="45" x14ac:dyDescent="0.25">
      <c r="A5" s="26" t="s">
        <v>0</v>
      </c>
      <c r="B5" s="26" t="s">
        <v>1</v>
      </c>
      <c r="C5" s="27" t="s">
        <v>2</v>
      </c>
      <c r="D5" s="28" t="s">
        <v>3</v>
      </c>
      <c r="E5" s="26" t="s">
        <v>4</v>
      </c>
      <c r="F5" s="26" t="s">
        <v>5</v>
      </c>
      <c r="G5" s="28" t="s">
        <v>6</v>
      </c>
      <c r="H5" s="28" t="s">
        <v>7</v>
      </c>
      <c r="I5" s="29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30" t="s">
        <v>13</v>
      </c>
      <c r="O5" s="31" t="s">
        <v>14</v>
      </c>
      <c r="P5" s="28" t="s">
        <v>15</v>
      </c>
      <c r="Q5" s="26" t="s">
        <v>16</v>
      </c>
      <c r="R5" s="26" t="s">
        <v>17</v>
      </c>
      <c r="S5" s="26" t="s">
        <v>18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x14ac:dyDescent="0.25">
      <c r="A6" t="s">
        <v>19</v>
      </c>
      <c r="B6" t="s">
        <v>20</v>
      </c>
      <c r="C6" s="13">
        <v>44544</v>
      </c>
      <c r="D6" s="5">
        <v>82000</v>
      </c>
      <c r="E6" t="s">
        <v>21</v>
      </c>
      <c r="F6" t="s">
        <v>22</v>
      </c>
      <c r="G6" s="5">
        <v>82000</v>
      </c>
      <c r="H6" s="5">
        <v>55500</v>
      </c>
      <c r="I6" s="9">
        <f t="shared" ref="I6:I21" si="0">H6/G6*100</f>
        <v>67.682926829268297</v>
      </c>
      <c r="J6" s="5">
        <v>111074</v>
      </c>
      <c r="K6" s="5">
        <v>17600</v>
      </c>
      <c r="L6" s="5">
        <f t="shared" ref="L6:L21" si="1">G6-K6</f>
        <v>64400</v>
      </c>
      <c r="M6" s="5">
        <v>109969.4140625</v>
      </c>
      <c r="N6" s="17">
        <f t="shared" ref="N6:N21" si="2">L6/M6</f>
        <v>0.58561737869585184</v>
      </c>
      <c r="O6" s="21" t="s">
        <v>23</v>
      </c>
      <c r="P6" s="5">
        <v>17000</v>
      </c>
      <c r="Q6" t="s">
        <v>24</v>
      </c>
      <c r="R6">
        <v>401</v>
      </c>
      <c r="S6">
        <v>59</v>
      </c>
      <c r="AG6" s="1"/>
      <c r="AI6" s="1"/>
    </row>
    <row r="7" spans="1:42" x14ac:dyDescent="0.25">
      <c r="A7" t="s">
        <v>25</v>
      </c>
      <c r="B7" t="s">
        <v>26</v>
      </c>
      <c r="C7" s="13">
        <v>44708</v>
      </c>
      <c r="D7" s="5">
        <v>209900</v>
      </c>
      <c r="E7" t="s">
        <v>21</v>
      </c>
      <c r="F7" t="s">
        <v>22</v>
      </c>
      <c r="G7" s="5">
        <v>209900</v>
      </c>
      <c r="H7" s="5">
        <v>85700</v>
      </c>
      <c r="I7" s="9">
        <f t="shared" si="0"/>
        <v>40.828966174368745</v>
      </c>
      <c r="J7" s="5">
        <v>171357</v>
      </c>
      <c r="K7" s="5">
        <v>11800</v>
      </c>
      <c r="L7" s="5">
        <f t="shared" si="1"/>
        <v>198100</v>
      </c>
      <c r="M7" s="5">
        <v>187714.125</v>
      </c>
      <c r="N7" s="17">
        <f t="shared" si="2"/>
        <v>1.0553281485876462</v>
      </c>
      <c r="O7" s="21" t="s">
        <v>27</v>
      </c>
      <c r="P7" s="5">
        <v>11800</v>
      </c>
      <c r="Q7" t="s">
        <v>28</v>
      </c>
      <c r="R7">
        <v>401</v>
      </c>
      <c r="S7">
        <v>59</v>
      </c>
    </row>
    <row r="8" spans="1:42" x14ac:dyDescent="0.25">
      <c r="A8" t="s">
        <v>29</v>
      </c>
      <c r="B8" t="s">
        <v>30</v>
      </c>
      <c r="C8" s="13">
        <v>44329</v>
      </c>
      <c r="D8" s="5">
        <v>122500</v>
      </c>
      <c r="E8" t="s">
        <v>21</v>
      </c>
      <c r="F8" t="s">
        <v>22</v>
      </c>
      <c r="G8" s="5">
        <v>122500</v>
      </c>
      <c r="H8" s="5">
        <v>83500</v>
      </c>
      <c r="I8" s="9">
        <f t="shared" si="0"/>
        <v>68.16326530612244</v>
      </c>
      <c r="J8" s="5">
        <v>167083</v>
      </c>
      <c r="K8" s="5">
        <v>21288</v>
      </c>
      <c r="L8" s="5">
        <f t="shared" si="1"/>
        <v>101212</v>
      </c>
      <c r="M8" s="5">
        <v>171523.52849264705</v>
      </c>
      <c r="N8" s="17">
        <f t="shared" si="2"/>
        <v>0.59007648040740257</v>
      </c>
      <c r="O8" s="21" t="s">
        <v>27</v>
      </c>
      <c r="P8" s="5">
        <v>21288</v>
      </c>
      <c r="Q8" t="s">
        <v>28</v>
      </c>
      <c r="R8">
        <v>401</v>
      </c>
      <c r="S8">
        <v>58</v>
      </c>
    </row>
    <row r="9" spans="1:42" x14ac:dyDescent="0.25">
      <c r="A9" t="s">
        <v>31</v>
      </c>
      <c r="B9" t="s">
        <v>32</v>
      </c>
      <c r="C9" s="13">
        <v>44302</v>
      </c>
      <c r="D9" s="5">
        <v>137900</v>
      </c>
      <c r="E9" t="s">
        <v>21</v>
      </c>
      <c r="F9" t="s">
        <v>22</v>
      </c>
      <c r="G9" s="5">
        <v>137900</v>
      </c>
      <c r="H9" s="5">
        <v>76700</v>
      </c>
      <c r="I9" s="9">
        <f t="shared" si="0"/>
        <v>55.620014503263235</v>
      </c>
      <c r="J9" s="5">
        <v>153455</v>
      </c>
      <c r="K9" s="5">
        <v>22819</v>
      </c>
      <c r="L9" s="5">
        <f t="shared" si="1"/>
        <v>115081</v>
      </c>
      <c r="M9" s="5">
        <v>153689.40625</v>
      </c>
      <c r="N9" s="17">
        <f t="shared" si="2"/>
        <v>0.74878941111141162</v>
      </c>
      <c r="O9" s="21" t="s">
        <v>27</v>
      </c>
      <c r="P9" s="5">
        <v>20092</v>
      </c>
      <c r="Q9" t="s">
        <v>28</v>
      </c>
      <c r="R9">
        <v>401</v>
      </c>
      <c r="S9">
        <v>62</v>
      </c>
    </row>
    <row r="10" spans="1:42" x14ac:dyDescent="0.25">
      <c r="A10" t="s">
        <v>33</v>
      </c>
      <c r="B10" t="s">
        <v>34</v>
      </c>
      <c r="C10" s="13">
        <v>44774</v>
      </c>
      <c r="D10" s="5">
        <v>95000</v>
      </c>
      <c r="E10" t="s">
        <v>21</v>
      </c>
      <c r="F10" t="s">
        <v>22</v>
      </c>
      <c r="G10" s="5">
        <v>95000</v>
      </c>
      <c r="H10" s="5">
        <v>53300</v>
      </c>
      <c r="I10" s="9">
        <f t="shared" si="0"/>
        <v>56.105263157894733</v>
      </c>
      <c r="J10" s="5">
        <v>106531</v>
      </c>
      <c r="K10" s="5">
        <v>16000</v>
      </c>
      <c r="L10" s="5">
        <f t="shared" si="1"/>
        <v>79000</v>
      </c>
      <c r="M10" s="5">
        <v>106507.05698529413</v>
      </c>
      <c r="N10" s="17">
        <f t="shared" si="2"/>
        <v>0.7417348881483774</v>
      </c>
      <c r="O10" s="21" t="s">
        <v>23</v>
      </c>
      <c r="P10" s="5">
        <v>16000</v>
      </c>
      <c r="Q10" t="s">
        <v>24</v>
      </c>
      <c r="R10">
        <v>401</v>
      </c>
      <c r="S10">
        <v>53</v>
      </c>
    </row>
    <row r="11" spans="1:42" x14ac:dyDescent="0.25">
      <c r="A11" t="s">
        <v>35</v>
      </c>
      <c r="B11" t="s">
        <v>36</v>
      </c>
      <c r="C11" s="13">
        <v>44456</v>
      </c>
      <c r="D11" s="5">
        <v>125000</v>
      </c>
      <c r="E11" t="s">
        <v>21</v>
      </c>
      <c r="F11" t="s">
        <v>22</v>
      </c>
      <c r="G11" s="5">
        <v>125000</v>
      </c>
      <c r="H11" s="5">
        <v>50900</v>
      </c>
      <c r="I11" s="9">
        <f t="shared" si="0"/>
        <v>40.72</v>
      </c>
      <c r="J11" s="5">
        <v>101787</v>
      </c>
      <c r="K11" s="5">
        <v>23680</v>
      </c>
      <c r="L11" s="5">
        <f t="shared" si="1"/>
        <v>101320</v>
      </c>
      <c r="M11" s="5">
        <v>91890.5859375</v>
      </c>
      <c r="N11" s="17">
        <f t="shared" si="2"/>
        <v>1.1026156702158094</v>
      </c>
      <c r="O11" s="21" t="s">
        <v>27</v>
      </c>
      <c r="P11" s="5">
        <v>23680</v>
      </c>
      <c r="Q11" t="s">
        <v>28</v>
      </c>
      <c r="R11">
        <v>401</v>
      </c>
      <c r="S11">
        <v>58</v>
      </c>
    </row>
    <row r="12" spans="1:42" x14ac:dyDescent="0.25">
      <c r="A12" t="s">
        <v>37</v>
      </c>
      <c r="B12" t="s">
        <v>38</v>
      </c>
      <c r="C12" s="13">
        <v>44442</v>
      </c>
      <c r="D12" s="5">
        <v>145000</v>
      </c>
      <c r="E12" t="s">
        <v>21</v>
      </c>
      <c r="F12" t="s">
        <v>22</v>
      </c>
      <c r="G12" s="5">
        <v>145000</v>
      </c>
      <c r="H12" s="5">
        <v>83300</v>
      </c>
      <c r="I12" s="9">
        <f t="shared" si="0"/>
        <v>57.448275862068968</v>
      </c>
      <c r="J12" s="5">
        <v>166576</v>
      </c>
      <c r="K12" s="5">
        <v>62374</v>
      </c>
      <c r="L12" s="5">
        <f t="shared" si="1"/>
        <v>82626</v>
      </c>
      <c r="M12" s="5">
        <v>122590.5859375</v>
      </c>
      <c r="N12" s="17">
        <f t="shared" si="2"/>
        <v>0.67399955198945682</v>
      </c>
      <c r="O12" s="21" t="s">
        <v>23</v>
      </c>
      <c r="P12" s="5">
        <v>62374</v>
      </c>
      <c r="Q12" t="s">
        <v>24</v>
      </c>
      <c r="R12">
        <v>401</v>
      </c>
      <c r="S12">
        <v>53</v>
      </c>
    </row>
    <row r="13" spans="1:42" x14ac:dyDescent="0.25">
      <c r="A13" t="s">
        <v>39</v>
      </c>
      <c r="B13" t="s">
        <v>40</v>
      </c>
      <c r="C13" s="13">
        <v>44656</v>
      </c>
      <c r="D13" s="5">
        <v>45000</v>
      </c>
      <c r="E13" t="s">
        <v>21</v>
      </c>
      <c r="F13" t="s">
        <v>22</v>
      </c>
      <c r="G13" s="5">
        <v>45000</v>
      </c>
      <c r="H13" s="5">
        <v>29000</v>
      </c>
      <c r="I13" s="9">
        <f t="shared" si="0"/>
        <v>64.444444444444443</v>
      </c>
      <c r="J13" s="5">
        <v>58049</v>
      </c>
      <c r="K13" s="5">
        <v>10000</v>
      </c>
      <c r="L13" s="5">
        <f t="shared" si="1"/>
        <v>35000</v>
      </c>
      <c r="M13" s="5">
        <v>56528.234375</v>
      </c>
      <c r="N13" s="17">
        <f t="shared" si="2"/>
        <v>0.61915961796745933</v>
      </c>
      <c r="O13" s="21" t="s">
        <v>23</v>
      </c>
      <c r="P13" s="5">
        <v>10000</v>
      </c>
      <c r="Q13" t="s">
        <v>24</v>
      </c>
      <c r="R13">
        <v>401</v>
      </c>
      <c r="S13">
        <v>56</v>
      </c>
    </row>
    <row r="14" spans="1:42" x14ac:dyDescent="0.25">
      <c r="A14" t="s">
        <v>41</v>
      </c>
      <c r="B14" t="s">
        <v>42</v>
      </c>
      <c r="C14" s="13">
        <v>44498</v>
      </c>
      <c r="D14" s="5">
        <v>151000</v>
      </c>
      <c r="E14" t="s">
        <v>21</v>
      </c>
      <c r="F14" t="s">
        <v>22</v>
      </c>
      <c r="G14" s="5">
        <v>151000</v>
      </c>
      <c r="H14" s="5">
        <v>56600</v>
      </c>
      <c r="I14" s="9">
        <f t="shared" si="0"/>
        <v>37.483443708609272</v>
      </c>
      <c r="J14" s="5">
        <v>113296</v>
      </c>
      <c r="K14" s="5">
        <v>20000</v>
      </c>
      <c r="L14" s="5">
        <f t="shared" si="1"/>
        <v>131000</v>
      </c>
      <c r="M14" s="5">
        <v>109760</v>
      </c>
      <c r="N14" s="17">
        <f t="shared" si="2"/>
        <v>1.1935131195335278</v>
      </c>
      <c r="O14" s="21" t="s">
        <v>27</v>
      </c>
      <c r="P14" s="5">
        <v>20000</v>
      </c>
      <c r="Q14" t="s">
        <v>28</v>
      </c>
      <c r="R14">
        <v>401</v>
      </c>
      <c r="S14">
        <v>51</v>
      </c>
    </row>
    <row r="15" spans="1:42" x14ac:dyDescent="0.25">
      <c r="A15" t="s">
        <v>43</v>
      </c>
      <c r="B15" t="s">
        <v>44</v>
      </c>
      <c r="C15" s="13">
        <v>44466</v>
      </c>
      <c r="D15" s="5">
        <v>175000</v>
      </c>
      <c r="E15" t="s">
        <v>21</v>
      </c>
      <c r="F15" t="s">
        <v>22</v>
      </c>
      <c r="G15" s="5">
        <v>175000</v>
      </c>
      <c r="H15" s="5">
        <v>99400</v>
      </c>
      <c r="I15" s="9">
        <f t="shared" si="0"/>
        <v>56.8</v>
      </c>
      <c r="J15" s="5">
        <v>198764</v>
      </c>
      <c r="K15" s="5">
        <v>25796</v>
      </c>
      <c r="L15" s="5">
        <f t="shared" si="1"/>
        <v>149204</v>
      </c>
      <c r="M15" s="5">
        <v>203491.7573529412</v>
      </c>
      <c r="N15" s="17">
        <f t="shared" si="2"/>
        <v>0.7332188877862843</v>
      </c>
      <c r="O15" s="21" t="s">
        <v>27</v>
      </c>
      <c r="P15" s="5">
        <v>25796</v>
      </c>
      <c r="Q15" t="s">
        <v>28</v>
      </c>
      <c r="R15">
        <v>401</v>
      </c>
      <c r="S15">
        <v>75</v>
      </c>
    </row>
    <row r="16" spans="1:42" x14ac:dyDescent="0.25">
      <c r="A16" t="s">
        <v>45</v>
      </c>
      <c r="B16" t="s">
        <v>46</v>
      </c>
      <c r="C16" s="13">
        <v>44351</v>
      </c>
      <c r="D16" s="5">
        <v>100000</v>
      </c>
      <c r="E16" t="s">
        <v>21</v>
      </c>
      <c r="F16" t="s">
        <v>22</v>
      </c>
      <c r="G16" s="5">
        <v>100000</v>
      </c>
      <c r="H16" s="5">
        <v>57400</v>
      </c>
      <c r="I16" s="9">
        <f t="shared" si="0"/>
        <v>57.4</v>
      </c>
      <c r="J16" s="5">
        <v>114766</v>
      </c>
      <c r="K16" s="5">
        <v>26148</v>
      </c>
      <c r="L16" s="5">
        <f t="shared" si="1"/>
        <v>73852</v>
      </c>
      <c r="M16" s="5">
        <v>104256.46875</v>
      </c>
      <c r="N16" s="17">
        <f t="shared" si="2"/>
        <v>0.70836851550278501</v>
      </c>
      <c r="O16" s="21" t="s">
        <v>23</v>
      </c>
      <c r="P16" s="5">
        <v>26148</v>
      </c>
      <c r="Q16" t="s">
        <v>24</v>
      </c>
      <c r="R16">
        <v>401</v>
      </c>
      <c r="S16">
        <v>63</v>
      </c>
    </row>
    <row r="17" spans="1:19" x14ac:dyDescent="0.25">
      <c r="A17" t="s">
        <v>47</v>
      </c>
      <c r="B17" t="s">
        <v>48</v>
      </c>
      <c r="C17" s="13">
        <v>44481</v>
      </c>
      <c r="D17" s="5">
        <v>38900</v>
      </c>
      <c r="E17" t="s">
        <v>49</v>
      </c>
      <c r="F17" t="s">
        <v>22</v>
      </c>
      <c r="G17" s="5">
        <v>38900</v>
      </c>
      <c r="H17" s="5">
        <v>30500</v>
      </c>
      <c r="I17" s="9">
        <f t="shared" si="0"/>
        <v>78.40616966580977</v>
      </c>
      <c r="J17" s="5">
        <v>61002</v>
      </c>
      <c r="K17" s="5">
        <v>5400</v>
      </c>
      <c r="L17" s="5">
        <f t="shared" si="1"/>
        <v>33500</v>
      </c>
      <c r="M17" s="5">
        <v>65414.1171875</v>
      </c>
      <c r="N17" s="17">
        <f t="shared" si="2"/>
        <v>0.51212186971777285</v>
      </c>
      <c r="O17" s="21" t="s">
        <v>23</v>
      </c>
      <c r="P17" s="5">
        <v>5400</v>
      </c>
      <c r="Q17" t="s">
        <v>24</v>
      </c>
      <c r="R17">
        <v>401</v>
      </c>
      <c r="S17">
        <v>54</v>
      </c>
    </row>
    <row r="18" spans="1:19" x14ac:dyDescent="0.25">
      <c r="A18" t="s">
        <v>51</v>
      </c>
      <c r="B18" t="s">
        <v>52</v>
      </c>
      <c r="C18" s="13">
        <v>44322</v>
      </c>
      <c r="D18" s="5">
        <v>119000</v>
      </c>
      <c r="E18" t="s">
        <v>21</v>
      </c>
      <c r="F18" t="s">
        <v>50</v>
      </c>
      <c r="G18" s="5">
        <v>119000</v>
      </c>
      <c r="H18" s="5">
        <v>74500</v>
      </c>
      <c r="I18" s="9">
        <f t="shared" si="0"/>
        <v>62.605042016806721</v>
      </c>
      <c r="J18" s="5">
        <v>148967</v>
      </c>
      <c r="K18" s="5">
        <v>16653</v>
      </c>
      <c r="L18" s="5">
        <f t="shared" si="1"/>
        <v>102347</v>
      </c>
      <c r="M18" s="5">
        <v>155663.53125</v>
      </c>
      <c r="N18" s="17">
        <f t="shared" si="2"/>
        <v>0.65748861777796785</v>
      </c>
      <c r="O18" s="21" t="s">
        <v>27</v>
      </c>
      <c r="P18" s="5">
        <v>16653</v>
      </c>
      <c r="Q18" t="s">
        <v>53</v>
      </c>
      <c r="R18">
        <v>401</v>
      </c>
      <c r="S18">
        <v>63</v>
      </c>
    </row>
    <row r="19" spans="1:19" x14ac:dyDescent="0.25">
      <c r="A19" t="s">
        <v>54</v>
      </c>
      <c r="B19" t="s">
        <v>55</v>
      </c>
      <c r="C19" s="13">
        <v>44501</v>
      </c>
      <c r="D19" s="5">
        <v>115000</v>
      </c>
      <c r="E19" t="s">
        <v>21</v>
      </c>
      <c r="F19" t="s">
        <v>22</v>
      </c>
      <c r="G19" s="5">
        <v>115000</v>
      </c>
      <c r="H19" s="5">
        <v>60200</v>
      </c>
      <c r="I19" s="9">
        <f t="shared" si="0"/>
        <v>52.347826086956516</v>
      </c>
      <c r="J19" s="5">
        <v>120318</v>
      </c>
      <c r="K19" s="5">
        <v>10452</v>
      </c>
      <c r="L19" s="5">
        <f t="shared" si="1"/>
        <v>104548</v>
      </c>
      <c r="M19" s="5">
        <v>129254.11948529413</v>
      </c>
      <c r="N19" s="17">
        <f t="shared" si="2"/>
        <v>0.80885623155627884</v>
      </c>
      <c r="O19" s="21" t="s">
        <v>27</v>
      </c>
      <c r="P19" s="5">
        <v>8200</v>
      </c>
      <c r="Q19" t="s">
        <v>28</v>
      </c>
      <c r="R19">
        <v>401</v>
      </c>
      <c r="S19">
        <v>65</v>
      </c>
    </row>
    <row r="20" spans="1:19" ht="15.75" thickBot="1" x14ac:dyDescent="0.3">
      <c r="A20" t="s">
        <v>56</v>
      </c>
      <c r="B20" t="s">
        <v>57</v>
      </c>
      <c r="C20" s="13">
        <v>44307</v>
      </c>
      <c r="D20" s="5">
        <v>145000</v>
      </c>
      <c r="E20" t="s">
        <v>21</v>
      </c>
      <c r="F20" t="s">
        <v>22</v>
      </c>
      <c r="G20" s="5">
        <v>145000</v>
      </c>
      <c r="H20" s="5">
        <v>75800</v>
      </c>
      <c r="I20" s="9">
        <f t="shared" si="0"/>
        <v>52.275862068965516</v>
      </c>
      <c r="J20" s="5">
        <v>151522</v>
      </c>
      <c r="K20" s="5">
        <v>20460</v>
      </c>
      <c r="L20" s="5">
        <f t="shared" si="1"/>
        <v>124540</v>
      </c>
      <c r="M20" s="5">
        <v>154190.59375</v>
      </c>
      <c r="N20" s="17">
        <f t="shared" si="2"/>
        <v>0.80770166954493616</v>
      </c>
      <c r="O20" s="21" t="s">
        <v>27</v>
      </c>
      <c r="P20" s="5">
        <v>20460</v>
      </c>
      <c r="Q20" t="s">
        <v>28</v>
      </c>
      <c r="R20">
        <v>401</v>
      </c>
      <c r="S20">
        <v>55</v>
      </c>
    </row>
    <row r="21" spans="1:19" ht="15.75" thickBot="1" x14ac:dyDescent="0.3">
      <c r="A21" t="s">
        <v>58</v>
      </c>
      <c r="B21" t="s">
        <v>59</v>
      </c>
      <c r="C21" s="13">
        <v>44694</v>
      </c>
      <c r="D21" s="5">
        <v>157000</v>
      </c>
      <c r="E21" t="s">
        <v>21</v>
      </c>
      <c r="F21" t="s">
        <v>22</v>
      </c>
      <c r="G21" s="5">
        <v>157000</v>
      </c>
      <c r="H21" s="5">
        <v>74600</v>
      </c>
      <c r="I21" s="9">
        <f t="shared" si="0"/>
        <v>47.515923566878982</v>
      </c>
      <c r="J21" s="5">
        <v>149211</v>
      </c>
      <c r="K21" s="5">
        <v>17985</v>
      </c>
      <c r="L21" s="5">
        <f t="shared" si="1"/>
        <v>139015</v>
      </c>
      <c r="M21" s="5">
        <v>154383.53125</v>
      </c>
      <c r="N21" s="17">
        <f t="shared" si="2"/>
        <v>0.90045226245594123</v>
      </c>
      <c r="O21" s="21" t="s">
        <v>27</v>
      </c>
      <c r="P21" s="5">
        <v>17200</v>
      </c>
      <c r="Q21" t="s">
        <v>28</v>
      </c>
      <c r="R21">
        <v>401</v>
      </c>
      <c r="S21">
        <v>58</v>
      </c>
    </row>
    <row r="22" spans="1:19" ht="15.75" thickTop="1" x14ac:dyDescent="0.25">
      <c r="A22" s="2"/>
      <c r="B22" s="2"/>
      <c r="C22" s="14" t="s">
        <v>60</v>
      </c>
      <c r="D22" s="6">
        <f>+SUM(D6:D21)</f>
        <v>1963200</v>
      </c>
      <c r="E22" s="2"/>
      <c r="F22" s="2"/>
      <c r="G22" s="6">
        <f>+SUM(G6:G21)</f>
        <v>1963200</v>
      </c>
      <c r="H22" s="6">
        <f>+SUM(H6:H21)</f>
        <v>1046900</v>
      </c>
      <c r="I22" s="10"/>
      <c r="J22" s="6">
        <f>+SUM(J6:J21)</f>
        <v>2093758</v>
      </c>
      <c r="K22" s="6"/>
      <c r="L22" s="6">
        <f>+SUM(L6:L21)</f>
        <v>1634745</v>
      </c>
      <c r="M22" s="6">
        <f>+SUM(M6:M21)</f>
        <v>2076827.0560661766</v>
      </c>
      <c r="N22" s="18"/>
      <c r="O22" s="22"/>
      <c r="P22" s="6"/>
      <c r="Q22" s="2"/>
      <c r="R22" s="2"/>
      <c r="S22" s="2"/>
    </row>
    <row r="23" spans="1:19" x14ac:dyDescent="0.25">
      <c r="A23" s="3"/>
      <c r="B23" s="3"/>
      <c r="C23" s="15"/>
      <c r="D23" s="7"/>
      <c r="E23" s="3"/>
      <c r="F23" s="3"/>
      <c r="G23" s="7"/>
      <c r="H23" s="7" t="s">
        <v>61</v>
      </c>
      <c r="I23" s="11">
        <f>H22/G22*100</f>
        <v>53.326202118989407</v>
      </c>
      <c r="J23" s="7"/>
      <c r="K23" s="7"/>
      <c r="L23" s="7"/>
      <c r="M23" s="7" t="s">
        <v>62</v>
      </c>
      <c r="N23" s="19">
        <f>L22/M22</f>
        <v>0.7871358355165371</v>
      </c>
      <c r="O23" s="23">
        <f>STDEV(N6:N21)</f>
        <v>0.19568178076863768</v>
      </c>
      <c r="P23" s="7"/>
      <c r="Q23" s="3"/>
      <c r="R23" s="3"/>
      <c r="S23" s="3"/>
    </row>
    <row r="24" spans="1:19" x14ac:dyDescent="0.25">
      <c r="A24" s="4"/>
      <c r="B24" s="4"/>
      <c r="C24" s="16"/>
      <c r="D24" s="8"/>
      <c r="E24" s="4"/>
      <c r="F24" s="4"/>
      <c r="G24" s="8"/>
      <c r="H24" s="8" t="s">
        <v>63</v>
      </c>
      <c r="I24" s="12">
        <f>STDEV(I6:I21)</f>
        <v>10.990746518163874</v>
      </c>
      <c r="J24" s="8"/>
      <c r="K24" s="8"/>
      <c r="L24" s="8"/>
      <c r="M24" s="8" t="s">
        <v>64</v>
      </c>
      <c r="N24" s="20">
        <f>AVERAGE(N6:N21)</f>
        <v>0.77744014506243186</v>
      </c>
      <c r="O24" s="25" t="e">
        <f>AVERAGE(#REF!)</f>
        <v>#REF!</v>
      </c>
      <c r="P24" s="8"/>
      <c r="Q24" s="4"/>
      <c r="R24" s="4"/>
      <c r="S24" s="4"/>
    </row>
  </sheetData>
  <mergeCells count="2">
    <mergeCell ref="A3:S3"/>
    <mergeCell ref="A4:S4"/>
  </mergeCells>
  <conditionalFormatting sqref="A6:S2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5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18B6-8866-4D6D-B263-CC4E1FC3B28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Cook</dc:creator>
  <cp:lastModifiedBy>David Cook</cp:lastModifiedBy>
  <cp:lastPrinted>2024-01-31T19:24:32Z</cp:lastPrinted>
  <dcterms:created xsi:type="dcterms:W3CDTF">2024-01-30T02:10:47Z</dcterms:created>
  <dcterms:modified xsi:type="dcterms:W3CDTF">2024-03-04T19:33:33Z</dcterms:modified>
</cp:coreProperties>
</file>